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ariffs\"/>
    </mc:Choice>
  </mc:AlternateContent>
  <bookViews>
    <workbookView xWindow="0" yWindow="0" windowWidth="28800" windowHeight="12135"/>
  </bookViews>
  <sheets>
    <sheet name="Sheet1" sheetId="1" r:id="rId1"/>
    <sheet name="Sheet3" sheetId="3" r:id="rId2"/>
  </sheets>
  <definedNames>
    <definedName name="_xlnm.Print_Area" localSheetId="0">Sheet1!$A$1:$L$30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H10" i="1"/>
  <c r="J10" i="1"/>
  <c r="G9" i="1" l="1"/>
  <c r="H9" i="1" s="1"/>
  <c r="G8" i="1"/>
  <c r="H8" i="1" s="1"/>
  <c r="G7" i="1"/>
  <c r="D7" i="1"/>
  <c r="J7" i="1" s="1"/>
  <c r="E18" i="1"/>
  <c r="E17" i="1"/>
  <c r="E16" i="1"/>
  <c r="C27" i="1"/>
  <c r="G11" i="1" l="1"/>
  <c r="H7" i="1"/>
  <c r="H11" i="1" s="1"/>
  <c r="E7" i="1"/>
  <c r="E10" i="1"/>
  <c r="K7" i="1" l="1"/>
  <c r="D9" i="1"/>
  <c r="J9" i="1" s="1"/>
  <c r="E9" i="1" l="1"/>
  <c r="K9" i="1" s="1"/>
  <c r="D8" i="1" l="1"/>
  <c r="D11" i="1" l="1"/>
  <c r="J8" i="1"/>
  <c r="J11" i="1" s="1"/>
  <c r="E8" i="1"/>
  <c r="E11" i="1" l="1"/>
  <c r="K8" i="1"/>
  <c r="K11" i="1" s="1"/>
</calcChain>
</file>

<file path=xl/sharedStrings.xml><?xml version="1.0" encoding="utf-8"?>
<sst xmlns="http://schemas.openxmlformats.org/spreadsheetml/2006/main" count="27" uniqueCount="27">
  <si>
    <t>Up to 15 cubic meters</t>
  </si>
  <si>
    <t>Up to 1,000 kWh</t>
  </si>
  <si>
    <t>Over 1,000 kWh</t>
  </si>
  <si>
    <t>Water Service Charge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</si>
  <si>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</si>
  <si>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</si>
  <si>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</si>
  <si>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</si>
  <si>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</si>
  <si>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Daily rate</t>
  </si>
  <si>
    <t>You will also incur the following proposed sewage standing charge if you are connected to a communal sewage system</t>
  </si>
  <si>
    <t>Quarterly Usage - (please input relevant units)</t>
  </si>
  <si>
    <t>Quarterly rate</t>
  </si>
  <si>
    <t>Total Electricity &amp; Water Bill</t>
  </si>
  <si>
    <t>Over 25 cubic meters</t>
  </si>
  <si>
    <r>
      <t>DOMESTIC UTILITY TARIFF CALCULATOR</t>
    </r>
    <r>
      <rPr>
        <b/>
        <u/>
        <sz val="12"/>
        <color theme="1"/>
        <rFont val="Arial"/>
        <family val="2"/>
      </rPr>
      <t xml:space="preserve"> based on proposed April 2021 tariffs </t>
    </r>
  </si>
  <si>
    <t>Water Tariffs</t>
  </si>
  <si>
    <t>Proposed rates</t>
  </si>
  <si>
    <t>Increase on current rates</t>
  </si>
  <si>
    <t>Current rates</t>
  </si>
  <si>
    <t>Comparison - Quarterly bill based on current tariff</t>
  </si>
  <si>
    <t>New Quarterly Bill</t>
  </si>
  <si>
    <t>New Daily Bill</t>
  </si>
  <si>
    <t>Quarterly Increase</t>
  </si>
  <si>
    <t>Daily Increase</t>
  </si>
  <si>
    <t>Comparison - Daily bill based on current tariff</t>
  </si>
  <si>
    <t>Over 16-25 cubic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</si>
</sst>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medium">
        <color rgb="FFFF000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165" fontId="7" fillId="3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4" fillId="5" borderId="1" xfId="0" applyFont="1" applyFill="1" applyBorder="1" applyProtection="1"/>
    <xf numFmtId="7" fontId="4" fillId="5" borderId="1" xfId="1" applyNumberFormat="1" applyFont="1" applyFill="1" applyBorder="1" applyProtection="1"/>
    <xf numFmtId="7" fontId="4" fillId="0" borderId="0" xfId="1" applyNumberFormat="1" applyFont="1" applyProtection="1"/>
    <xf numFmtId="0" fontId="4" fillId="6" borderId="1" xfId="0" applyFont="1" applyFill="1" applyBorder="1" applyProtection="1"/>
    <xf numFmtId="7" fontId="4" fillId="6" borderId="1" xfId="1" applyNumberFormat="1" applyFont="1" applyFill="1" applyBorder="1" applyProtection="1"/>
    <xf numFmtId="0" fontId="7" fillId="7" borderId="1" xfId="0" applyFont="1" applyFill="1" applyBorder="1" applyAlignment="1" applyProtection="1">
      <alignment horizontal="right"/>
    </xf>
    <xf numFmtId="8" fontId="4" fillId="7" borderId="1" xfId="0" applyNumberFormat="1" applyFont="1" applyFill="1" applyBorder="1" applyProtection="1"/>
    <xf numFmtId="0" fontId="8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3" xfId="0" applyFont="1" applyBorder="1" applyProtection="1"/>
    <xf numFmtId="164" fontId="6" fillId="4" borderId="3" xfId="0" applyNumberFormat="1" applyFont="1" applyFill="1" applyBorder="1" applyProtection="1">
      <protection hidden="1"/>
    </xf>
    <xf numFmtId="0" fontId="11" fillId="0" borderId="3" xfId="0" applyFont="1" applyBorder="1" applyProtection="1"/>
    <xf numFmtId="0" fontId="12" fillId="0" borderId="3" xfId="0" applyFont="1" applyBorder="1" applyProtection="1"/>
    <xf numFmtId="164" fontId="11" fillId="4" borderId="3" xfId="0" applyNumberFormat="1" applyFont="1" applyFill="1" applyBorder="1" applyProtection="1"/>
    <xf numFmtId="164" fontId="11" fillId="8" borderId="3" xfId="0" applyNumberFormat="1" applyFont="1" applyFill="1" applyBorder="1" applyProtection="1"/>
    <xf numFmtId="0" fontId="6" fillId="0" borderId="4" xfId="0" applyFont="1" applyBorder="1" applyProtection="1"/>
    <xf numFmtId="164" fontId="3" fillId="4" borderId="5" xfId="0" applyNumberFormat="1" applyFont="1" applyFill="1" applyBorder="1" applyProtection="1">
      <protection hidden="1"/>
    </xf>
    <xf numFmtId="164" fontId="3" fillId="4" borderId="5" xfId="0" applyNumberFormat="1" applyFont="1" applyFill="1" applyBorder="1" applyProtection="1"/>
    <xf numFmtId="0" fontId="4" fillId="0" borderId="6" xfId="0" applyFont="1" applyBorder="1" applyProtection="1"/>
    <xf numFmtId="165" fontId="7" fillId="2" borderId="2" xfId="1" applyNumberFormat="1" applyFont="1" applyFill="1" applyBorder="1" applyAlignment="1" applyProtection="1">
      <alignment horizontal="left" vertical="center"/>
      <protection locked="0"/>
    </xf>
    <xf numFmtId="7" fontId="7" fillId="5" borderId="1" xfId="1" applyNumberFormat="1" applyFont="1" applyFill="1" applyBorder="1" applyAlignment="1" applyProtection="1">
      <alignment horizontal="center" wrapText="1"/>
    </xf>
    <xf numFmtId="7" fontId="7" fillId="5" borderId="1" xfId="1" applyNumberFormat="1" applyFont="1" applyFill="1" applyBorder="1" applyAlignment="1" applyProtection="1">
      <alignment horizontal="center" vertical="center"/>
    </xf>
    <xf numFmtId="164" fontId="3" fillId="4" borderId="7" xfId="0" applyNumberFormat="1" applyFont="1" applyFill="1" applyBorder="1" applyProtection="1">
      <protection hidden="1"/>
    </xf>
    <xf numFmtId="0" fontId="5" fillId="0" borderId="8" xfId="0" applyFont="1" applyBorder="1" applyAlignment="1" applyProtection="1">
      <alignment wrapText="1"/>
    </xf>
    <xf numFmtId="0" fontId="0" fillId="0" borderId="9" xfId="0" applyBorder="1" applyProtection="1"/>
    <xf numFmtId="0" fontId="3" fillId="4" borderId="10" xfId="0" applyFont="1" applyFill="1" applyBorder="1" applyAlignment="1" applyProtection="1">
      <alignment horizontal="center" vertical="center"/>
    </xf>
    <xf numFmtId="164" fontId="6" fillId="9" borderId="3" xfId="1" applyNumberFormat="1" applyFont="1" applyFill="1" applyBorder="1" applyProtection="1">
      <protection hidden="1"/>
    </xf>
    <xf numFmtId="164" fontId="11" fillId="9" borderId="3" xfId="0" applyNumberFormat="1" applyFont="1" applyFill="1" applyBorder="1" applyProtection="1"/>
    <xf numFmtId="0" fontId="3" fillId="9" borderId="10" xfId="0" applyFont="1" applyFill="1" applyBorder="1" applyAlignment="1" applyProtection="1">
      <alignment horizontal="center" vertical="center" wrapText="1"/>
    </xf>
    <xf numFmtId="7" fontId="7" fillId="5" borderId="1" xfId="1" applyNumberFormat="1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164" fontId="6" fillId="4" borderId="6" xfId="1" applyNumberFormat="1" applyFont="1" applyFill="1" applyBorder="1" applyProtection="1">
      <protection hidden="1"/>
    </xf>
    <xf numFmtId="0" fontId="3" fillId="8" borderId="10" xfId="0" applyFont="1" applyFill="1" applyBorder="1" applyAlignment="1" applyProtection="1">
      <alignment horizontal="center" vertical="center" wrapText="1"/>
    </xf>
    <xf numFmtId="164" fontId="6" fillId="8" borderId="6" xfId="1" applyNumberFormat="1" applyFont="1" applyFill="1" applyBorder="1" applyProtection="1">
      <protection hidden="1"/>
    </xf>
    <xf numFmtId="0" fontId="0" fillId="0" borderId="0" xfId="0" applyFill="1" applyProtection="1"/>
    <xf numFmtId="0" fontId="10" fillId="0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Protection="1"/>
    <xf numFmtId="7" fontId="7" fillId="0" borderId="0" xfId="1" applyNumberFormat="1" applyFont="1" applyFill="1" applyBorder="1" applyAlignment="1" applyProtection="1">
      <alignment horizontal="center" wrapText="1"/>
    </xf>
    <xf numFmtId="7" fontId="4" fillId="0" borderId="0" xfId="1" applyNumberFormat="1" applyFont="1" applyFill="1" applyBorder="1" applyProtection="1"/>
    <xf numFmtId="0" fontId="0" fillId="0" borderId="0" xfId="0" applyFill="1" applyProtection="1">
      <protection locked="0"/>
    </xf>
    <xf numFmtId="0" fontId="3" fillId="8" borderId="12" xfId="0" applyFont="1" applyFill="1" applyBorder="1" applyAlignment="1" applyProtection="1">
      <alignment horizontal="center" vertical="center"/>
    </xf>
    <xf numFmtId="43" fontId="6" fillId="8" borderId="13" xfId="1" applyFont="1" applyFill="1" applyBorder="1" applyProtection="1">
      <protection hidden="1"/>
    </xf>
    <xf numFmtId="43" fontId="6" fillId="8" borderId="4" xfId="1" applyFont="1" applyFill="1" applyBorder="1" applyProtection="1">
      <protection hidden="1"/>
    </xf>
    <xf numFmtId="164" fontId="6" fillId="8" borderId="4" xfId="1" applyNumberFormat="1" applyFont="1" applyFill="1" applyBorder="1" applyProtection="1">
      <protection hidden="1"/>
    </xf>
    <xf numFmtId="164" fontId="11" fillId="8" borderId="4" xfId="0" applyNumberFormat="1" applyFont="1" applyFill="1" applyBorder="1" applyProtection="1"/>
    <xf numFmtId="0" fontId="3" fillId="9" borderId="14" xfId="0" applyFont="1" applyFill="1" applyBorder="1" applyAlignment="1" applyProtection="1">
      <alignment horizontal="center" vertical="center" wrapText="1"/>
    </xf>
    <xf numFmtId="164" fontId="6" fillId="9" borderId="5" xfId="1" applyNumberFormat="1" applyFont="1" applyFill="1" applyBorder="1" applyProtection="1">
      <protection hidden="1"/>
    </xf>
    <xf numFmtId="164" fontId="11" fillId="9" borderId="5" xfId="0" applyNumberFormat="1" applyFont="1" applyFill="1" applyBorder="1" applyProtection="1"/>
    <xf numFmtId="0" fontId="3" fillId="0" borderId="11" xfId="0" applyFont="1" applyFill="1" applyBorder="1" applyAlignment="1" applyProtection="1">
      <alignment horizontal="center" vertical="center"/>
    </xf>
    <xf numFmtId="43" fontId="6" fillId="0" borderId="11" xfId="1" applyFont="1" applyFill="1" applyBorder="1" applyProtection="1">
      <protection hidden="1"/>
    </xf>
    <xf numFmtId="164" fontId="6" fillId="0" borderId="11" xfId="1" applyNumberFormat="1" applyFont="1" applyFill="1" applyBorder="1" applyProtection="1">
      <protection hidden="1"/>
    </xf>
    <xf numFmtId="164" fontId="11" fillId="0" borderId="11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topLeftCell="A3" zoomScaleNormal="100" zoomScaleSheetLayoutView="80" workbookViewId="0">
      <selection activeCell="G14" sqref="G14"/>
    </sheetView>
  </sheetViews>
  <sheetFormatPr defaultColWidth="8.85546875" defaultRowHeight="15" x14ac:dyDescent="0.25"/>
  <cols>
    <col min="1" max="1" width="8.85546875" style="1"/>
    <col min="2" max="2" width="52.7109375" style="1" customWidth="1"/>
    <col min="3" max="3" width="18" style="1" customWidth="1"/>
    <col min="4" max="4" width="21.7109375" style="1" customWidth="1"/>
    <col min="5" max="5" width="20.28515625" style="1" customWidth="1"/>
    <col min="6" max="6" width="2.5703125" style="49" customWidth="1"/>
    <col min="7" max="7" width="27.42578125" style="1" customWidth="1"/>
    <col min="8" max="8" width="27.5703125" style="1" customWidth="1"/>
    <col min="9" max="9" width="1.7109375" style="1" customWidth="1"/>
    <col min="10" max="11" width="15.7109375" style="1" customWidth="1"/>
    <col min="12" max="16384" width="8.85546875" style="1"/>
  </cols>
  <sheetData>
    <row r="1" spans="1:11" x14ac:dyDescent="0.25">
      <c r="A1" s="3"/>
      <c r="B1" s="3"/>
      <c r="C1" s="3"/>
      <c r="D1" s="3"/>
      <c r="E1" s="3"/>
      <c r="F1" s="43"/>
      <c r="G1" s="3"/>
      <c r="H1" s="3"/>
      <c r="I1" s="16"/>
      <c r="J1" s="3"/>
      <c r="K1" s="3"/>
    </row>
    <row r="2" spans="1:11" ht="0.6" customHeight="1" x14ac:dyDescent="0.25">
      <c r="A2" s="3"/>
      <c r="B2" s="3"/>
      <c r="C2" s="3"/>
      <c r="D2" s="3"/>
      <c r="E2" s="3"/>
      <c r="F2" s="43"/>
      <c r="G2" s="3"/>
      <c r="H2" s="3"/>
      <c r="J2" s="3"/>
      <c r="K2" s="3"/>
    </row>
    <row r="3" spans="1:11" x14ac:dyDescent="0.25">
      <c r="A3" s="3"/>
      <c r="B3" s="3"/>
      <c r="C3" s="3"/>
      <c r="D3" s="3"/>
      <c r="E3" s="3"/>
      <c r="F3" s="43"/>
      <c r="G3" s="3"/>
      <c r="H3" s="3"/>
      <c r="I3" s="3"/>
      <c r="J3" s="3"/>
      <c r="K3" s="3"/>
    </row>
    <row r="4" spans="1:11" ht="20.25" x14ac:dyDescent="0.3">
      <c r="A4" s="3"/>
      <c r="B4" s="14" t="s">
        <v>15</v>
      </c>
      <c r="C4" s="15"/>
      <c r="D4" s="15"/>
      <c r="E4" s="15"/>
      <c r="F4" s="44"/>
      <c r="G4" s="15"/>
      <c r="H4" s="15"/>
      <c r="I4" s="15"/>
      <c r="J4" s="15"/>
      <c r="K4" s="15"/>
    </row>
    <row r="5" spans="1:11" ht="15.6" customHeight="1" x14ac:dyDescent="0.35">
      <c r="A5" s="3"/>
      <c r="B5" s="2"/>
      <c r="C5" s="3"/>
      <c r="D5" s="33"/>
      <c r="E5" s="33"/>
      <c r="F5" s="45"/>
      <c r="G5" s="3"/>
      <c r="H5" s="3"/>
      <c r="I5" s="3"/>
      <c r="J5" s="3"/>
      <c r="K5" s="3"/>
    </row>
    <row r="6" spans="1:11" ht="62.45" customHeight="1" thickBot="1" x14ac:dyDescent="0.3">
      <c r="A6" s="3"/>
      <c r="B6" s="17"/>
      <c r="C6" s="32" t="s">
        <v>11</v>
      </c>
      <c r="D6" s="34" t="s">
        <v>21</v>
      </c>
      <c r="E6" s="50" t="s">
        <v>22</v>
      </c>
      <c r="F6" s="58"/>
      <c r="G6" s="55" t="s">
        <v>20</v>
      </c>
      <c r="H6" s="37" t="s">
        <v>25</v>
      </c>
      <c r="I6" s="17"/>
      <c r="J6" s="39" t="s">
        <v>23</v>
      </c>
      <c r="K6" s="41" t="s">
        <v>24</v>
      </c>
    </row>
    <row r="7" spans="1:11" ht="16.5" thickBot="1" x14ac:dyDescent="0.3">
      <c r="A7" s="3"/>
      <c r="B7" s="24" t="s">
        <v>7</v>
      </c>
      <c r="C7" s="5">
        <v>0</v>
      </c>
      <c r="D7" s="31">
        <f>IF(C7&gt;15,15,C7)*C15+(C7-IF(C7&gt;15,15,C7)-(IF(C7&lt;25,25,C7)-25))*C16+(IF(C7&lt;25,25,C7)-25)*C17</f>
        <v>0</v>
      </c>
      <c r="E7" s="51">
        <f>+D7/91.25</f>
        <v>0</v>
      </c>
      <c r="F7" s="59"/>
      <c r="G7" s="56">
        <f>IF(C7&gt;15,15,C7)*D15+(C7-IF(C7&gt;15,15,C7)-(IF(C7&lt;25,25,C7)-25))*D16+(IF(C7&lt;25,25,C7)-25)*D17</f>
        <v>0</v>
      </c>
      <c r="H7" s="56">
        <f>G7/91.25</f>
        <v>0</v>
      </c>
      <c r="I7" s="4"/>
      <c r="J7" s="40">
        <f>SUM(D7-G7)</f>
        <v>0</v>
      </c>
      <c r="K7" s="42">
        <f>E7-H7</f>
        <v>0</v>
      </c>
    </row>
    <row r="8" spans="1:11" ht="16.5" thickBot="1" x14ac:dyDescent="0.3">
      <c r="A8" s="3"/>
      <c r="B8" s="24" t="s">
        <v>6</v>
      </c>
      <c r="C8" s="5">
        <v>0</v>
      </c>
      <c r="D8" s="25">
        <f>+C8*C18</f>
        <v>0</v>
      </c>
      <c r="E8" s="52">
        <f t="shared" ref="E8:E9" si="0">+D8/91.25</f>
        <v>0</v>
      </c>
      <c r="F8" s="59"/>
      <c r="G8" s="56">
        <f>+C8*D18</f>
        <v>0</v>
      </c>
      <c r="H8" s="56">
        <f>G8/91.25</f>
        <v>0</v>
      </c>
      <c r="I8" s="4"/>
      <c r="J8" s="40">
        <f t="shared" ref="J8:J10" si="1">SUM(D8-G8)</f>
        <v>0</v>
      </c>
      <c r="K8" s="42">
        <f t="shared" ref="K8:K10" si="2">E8-H8</f>
        <v>0</v>
      </c>
    </row>
    <row r="9" spans="1:11" ht="16.5" thickBot="1" x14ac:dyDescent="0.3">
      <c r="A9" s="3"/>
      <c r="B9" s="24" t="s">
        <v>4</v>
      </c>
      <c r="C9" s="28">
        <v>0</v>
      </c>
      <c r="D9" s="26">
        <f>IF(C9&gt;=1000,1000*C21+(C9-1000)*C22,C9*C21)</f>
        <v>0</v>
      </c>
      <c r="E9" s="52">
        <f t="shared" si="0"/>
        <v>0</v>
      </c>
      <c r="F9" s="59"/>
      <c r="G9" s="56">
        <f>IF(C9&gt;=1000,1000*C21+(C9-1000)*C22,C9*C21)</f>
        <v>0</v>
      </c>
      <c r="H9" s="56">
        <f>G9/91.25</f>
        <v>0</v>
      </c>
      <c r="I9" s="4"/>
      <c r="J9" s="40">
        <f t="shared" si="1"/>
        <v>0</v>
      </c>
      <c r="K9" s="42">
        <f t="shared" si="2"/>
        <v>0</v>
      </c>
    </row>
    <row r="10" spans="1:11" ht="15.75" x14ac:dyDescent="0.25">
      <c r="A10" s="3"/>
      <c r="B10" s="18" t="s">
        <v>3</v>
      </c>
      <c r="C10" s="27"/>
      <c r="D10" s="19">
        <v>12.5</v>
      </c>
      <c r="E10" s="53">
        <f>+D10/91.25</f>
        <v>0.13698630136986301</v>
      </c>
      <c r="F10" s="60"/>
      <c r="G10" s="56">
        <v>11.36</v>
      </c>
      <c r="H10" s="35">
        <f>G10/91.25</f>
        <v>0.1244931506849315</v>
      </c>
      <c r="I10" s="4"/>
      <c r="J10" s="40">
        <f t="shared" si="1"/>
        <v>1.1400000000000006</v>
      </c>
      <c r="K10" s="42">
        <f t="shared" si="2"/>
        <v>1.2493150684931509E-2</v>
      </c>
    </row>
    <row r="11" spans="1:11" ht="23.25" x14ac:dyDescent="0.35">
      <c r="A11" s="3"/>
      <c r="B11" s="20" t="s">
        <v>13</v>
      </c>
      <c r="C11" s="21"/>
      <c r="D11" s="22">
        <f>SUM(D7:D10)</f>
        <v>12.5</v>
      </c>
      <c r="E11" s="54">
        <f>SUM(E7:E10)</f>
        <v>0.13698630136986301</v>
      </c>
      <c r="F11" s="61"/>
      <c r="G11" s="57">
        <f>SUM(G7:G10)</f>
        <v>11.36</v>
      </c>
      <c r="H11" s="36">
        <f>SUM(H7:H10)</f>
        <v>0.1244931506849315</v>
      </c>
      <c r="I11" s="4"/>
      <c r="J11" s="22">
        <f>SUM(J7:J10)</f>
        <v>1.1400000000000006</v>
      </c>
      <c r="K11" s="23">
        <f>SUM(K7:K10)</f>
        <v>1.2493150684931509E-2</v>
      </c>
    </row>
    <row r="12" spans="1:11" x14ac:dyDescent="0.25">
      <c r="A12" s="3"/>
      <c r="B12" s="4"/>
      <c r="C12" s="4"/>
      <c r="D12" s="4"/>
      <c r="E12" s="4"/>
      <c r="F12" s="46"/>
      <c r="G12" s="4"/>
      <c r="H12" s="4"/>
      <c r="I12" s="4"/>
      <c r="J12" s="4"/>
      <c r="K12" s="4"/>
    </row>
    <row r="13" spans="1:11" x14ac:dyDescent="0.25">
      <c r="A13" s="3"/>
      <c r="B13" s="4"/>
      <c r="C13" s="4"/>
      <c r="D13" s="4"/>
      <c r="E13" s="4"/>
      <c r="F13" s="46"/>
      <c r="G13" s="4"/>
      <c r="H13" s="4"/>
      <c r="I13" s="4"/>
      <c r="J13" s="4"/>
      <c r="K13" s="4"/>
    </row>
    <row r="14" spans="1:11" ht="30" x14ac:dyDescent="0.25">
      <c r="A14" s="3"/>
      <c r="B14" s="6" t="s">
        <v>16</v>
      </c>
      <c r="C14" s="30" t="s">
        <v>17</v>
      </c>
      <c r="D14" s="38" t="s">
        <v>19</v>
      </c>
      <c r="E14" s="29" t="s">
        <v>18</v>
      </c>
      <c r="F14" s="47"/>
      <c r="G14" s="4"/>
      <c r="H14" s="4"/>
      <c r="I14" s="4"/>
      <c r="J14" s="4"/>
      <c r="K14" s="4"/>
    </row>
    <row r="15" spans="1:11" x14ac:dyDescent="0.25">
      <c r="A15" s="3"/>
      <c r="B15" s="7" t="s">
        <v>0</v>
      </c>
      <c r="C15" s="8">
        <v>1.69</v>
      </c>
      <c r="D15" s="8">
        <v>1.53</v>
      </c>
      <c r="E15" s="8">
        <v>0.16</v>
      </c>
      <c r="F15" s="48"/>
      <c r="G15" s="4"/>
      <c r="H15" s="4"/>
      <c r="I15" s="4"/>
      <c r="J15" s="4"/>
      <c r="K15" s="4"/>
    </row>
    <row r="16" spans="1:11" x14ac:dyDescent="0.25">
      <c r="A16" s="3"/>
      <c r="B16" s="7" t="s">
        <v>26</v>
      </c>
      <c r="C16" s="8">
        <v>2.2200000000000002</v>
      </c>
      <c r="D16" s="8">
        <v>2.02</v>
      </c>
      <c r="E16" s="8">
        <f>2.02*10%</f>
        <v>0.20200000000000001</v>
      </c>
      <c r="F16" s="48"/>
      <c r="G16" s="4"/>
      <c r="H16" s="4"/>
      <c r="I16" s="4"/>
      <c r="J16" s="4"/>
      <c r="K16" s="4"/>
    </row>
    <row r="17" spans="1:11" x14ac:dyDescent="0.25">
      <c r="A17" s="3"/>
      <c r="B17" s="7" t="s">
        <v>14</v>
      </c>
      <c r="C17" s="8">
        <v>4.37</v>
      </c>
      <c r="D17" s="8">
        <v>3.97</v>
      </c>
      <c r="E17" s="8">
        <f>3.97*10%</f>
        <v>0.39700000000000002</v>
      </c>
      <c r="F17" s="48"/>
      <c r="G17" s="4"/>
      <c r="H17" s="4"/>
      <c r="I17" s="4"/>
      <c r="J17" s="4"/>
      <c r="K17" s="4"/>
    </row>
    <row r="18" spans="1:11" x14ac:dyDescent="0.25">
      <c r="A18" s="3"/>
      <c r="B18" s="7" t="s">
        <v>5</v>
      </c>
      <c r="C18" s="8">
        <v>1.1100000000000001</v>
      </c>
      <c r="D18" s="8">
        <v>1.01</v>
      </c>
      <c r="E18" s="8">
        <f>1.01*10%</f>
        <v>0.10100000000000001</v>
      </c>
      <c r="F18" s="48"/>
      <c r="G18" s="4"/>
      <c r="H18" s="4"/>
      <c r="I18" s="4"/>
      <c r="J18" s="4"/>
      <c r="K18" s="4"/>
    </row>
    <row r="19" spans="1:11" x14ac:dyDescent="0.25">
      <c r="A19" s="3"/>
      <c r="B19" s="4"/>
      <c r="C19" s="9"/>
      <c r="D19" s="4"/>
      <c r="E19" s="4"/>
      <c r="F19" s="46"/>
      <c r="G19" s="4"/>
      <c r="H19" s="4"/>
      <c r="I19" s="4"/>
      <c r="J19" s="4"/>
      <c r="K19" s="4"/>
    </row>
    <row r="20" spans="1:11" x14ac:dyDescent="0.25">
      <c r="A20" s="3"/>
      <c r="B20" s="6" t="s">
        <v>8</v>
      </c>
      <c r="C20" s="9"/>
      <c r="D20" s="4"/>
      <c r="E20" s="4"/>
      <c r="F20" s="46"/>
      <c r="G20" s="4"/>
      <c r="H20" s="4"/>
      <c r="I20" s="4"/>
      <c r="J20" s="4"/>
      <c r="K20" s="4"/>
    </row>
    <row r="21" spans="1:11" x14ac:dyDescent="0.25">
      <c r="A21" s="3"/>
      <c r="B21" s="10" t="s">
        <v>1</v>
      </c>
      <c r="C21" s="11">
        <v>0.3</v>
      </c>
      <c r="D21" s="4"/>
      <c r="E21" s="4"/>
      <c r="F21" s="46"/>
      <c r="G21" s="4"/>
      <c r="H21" s="4"/>
      <c r="I21" s="4"/>
      <c r="J21" s="4"/>
      <c r="K21" s="4"/>
    </row>
    <row r="22" spans="1:11" x14ac:dyDescent="0.25">
      <c r="A22" s="3"/>
      <c r="B22" s="10" t="s">
        <v>2</v>
      </c>
      <c r="C22" s="11">
        <v>0.46</v>
      </c>
      <c r="D22" s="4"/>
      <c r="E22" s="4"/>
      <c r="F22" s="46"/>
      <c r="G22" s="4"/>
      <c r="H22" s="4"/>
      <c r="I22" s="4"/>
      <c r="J22" s="4"/>
      <c r="K22" s="4"/>
    </row>
    <row r="23" spans="1:11" x14ac:dyDescent="0.25">
      <c r="A23" s="3"/>
      <c r="B23" s="4"/>
      <c r="C23" s="4"/>
      <c r="D23" s="4"/>
      <c r="E23" s="4"/>
      <c r="F23" s="46"/>
      <c r="G23" s="4"/>
      <c r="H23" s="4"/>
      <c r="I23" s="4"/>
      <c r="J23" s="4"/>
      <c r="K23" s="4"/>
    </row>
    <row r="24" spans="1:11" x14ac:dyDescent="0.25">
      <c r="A24" s="3"/>
      <c r="B24" s="4" t="s">
        <v>10</v>
      </c>
      <c r="C24" s="4"/>
      <c r="D24" s="4"/>
      <c r="E24" s="4"/>
      <c r="F24" s="46"/>
      <c r="G24" s="4"/>
      <c r="H24" s="4"/>
      <c r="I24" s="4"/>
      <c r="J24" s="4"/>
      <c r="K24" s="4"/>
    </row>
    <row r="25" spans="1:11" ht="5.45" customHeight="1" x14ac:dyDescent="0.25">
      <c r="A25" s="3"/>
      <c r="B25" s="4"/>
      <c r="C25" s="4"/>
      <c r="D25" s="4"/>
      <c r="E25" s="4"/>
      <c r="F25" s="46"/>
      <c r="G25" s="4"/>
      <c r="H25" s="4"/>
      <c r="I25" s="4"/>
      <c r="J25" s="4"/>
      <c r="K25" s="4"/>
    </row>
    <row r="26" spans="1:11" x14ac:dyDescent="0.25">
      <c r="A26" s="3"/>
      <c r="B26" s="12" t="s">
        <v>12</v>
      </c>
      <c r="C26" s="12" t="s">
        <v>9</v>
      </c>
      <c r="D26" s="4"/>
      <c r="E26" s="4"/>
      <c r="F26" s="46"/>
      <c r="G26" s="4"/>
      <c r="H26" s="4"/>
      <c r="I26" s="4"/>
      <c r="J26" s="4"/>
      <c r="K26" s="4"/>
    </row>
    <row r="27" spans="1:11" x14ac:dyDescent="0.25">
      <c r="A27" s="3"/>
      <c r="B27" s="13">
        <v>21.78</v>
      </c>
      <c r="C27" s="13">
        <f>+B27/90</f>
        <v>0.24200000000000002</v>
      </c>
      <c r="D27" s="4"/>
      <c r="E27" s="4"/>
      <c r="F27" s="46"/>
      <c r="G27" s="4"/>
      <c r="H27" s="4"/>
      <c r="I27" s="4"/>
      <c r="J27" s="4"/>
      <c r="K27" s="4"/>
    </row>
    <row r="28" spans="1:11" x14ac:dyDescent="0.25">
      <c r="A28" s="3"/>
      <c r="B28" s="4"/>
      <c r="C28" s="4"/>
      <c r="D28" s="4"/>
      <c r="E28" s="4"/>
      <c r="F28" s="46"/>
      <c r="G28" s="4"/>
      <c r="H28" s="4"/>
      <c r="I28" s="4"/>
      <c r="J28" s="4"/>
      <c r="K28" s="4"/>
    </row>
  </sheetData>
  <sheetProtection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Callie Leo</cp:lastModifiedBy>
  <dcterms:created xsi:type="dcterms:W3CDTF">2018-06-26T11:28:56Z</dcterms:created>
  <dcterms:modified xsi:type="dcterms:W3CDTF">2021-03-22T10:04:16Z</dcterms:modified>
</cp:coreProperties>
</file>